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E8" i="1"/>
  <c r="F8" i="1"/>
  <c r="D8" i="1"/>
  <c r="C8" i="1"/>
  <c r="G8" i="1" l="1"/>
  <c r="H8" i="1" s="1"/>
  <c r="E5" i="1" l="1"/>
  <c r="E7" i="1"/>
  <c r="E6" i="1"/>
  <c r="C6" i="1"/>
  <c r="C9" i="1" l="1"/>
  <c r="C7" i="1"/>
  <c r="F7" i="1" s="1"/>
  <c r="F5" i="1" l="1"/>
  <c r="G6" i="1"/>
  <c r="F6" i="1" l="1"/>
  <c r="H6" i="1" s="1"/>
  <c r="H7" i="1"/>
  <c r="H5" i="1"/>
  <c r="G10" i="1"/>
  <c r="G11" i="1" s="1"/>
  <c r="H11" i="1" l="1"/>
  <c r="F10" i="1"/>
  <c r="F11" i="1" s="1"/>
</calcChain>
</file>

<file path=xl/sharedStrings.xml><?xml version="1.0" encoding="utf-8"?>
<sst xmlns="http://schemas.openxmlformats.org/spreadsheetml/2006/main" count="23" uniqueCount="20">
  <si>
    <t>Кол-во</t>
  </si>
  <si>
    <t>м3</t>
  </si>
  <si>
    <t>Наименование</t>
  </si>
  <si>
    <t>Расчет стоимости работ по устройству дороги</t>
  </si>
  <si>
    <t>пог. м</t>
  </si>
  <si>
    <t>Цена единицы, пог.м</t>
  </si>
  <si>
    <t>Стоимость материалов за 1 пог.м</t>
  </si>
  <si>
    <t>Стоимость работ за 1 пог.м</t>
  </si>
  <si>
    <t>Устройство дренажной канавы  0,4х0,4х2500 м = (5(дней)*12000(аренда погрузчика))</t>
  </si>
  <si>
    <t>Устройство щебеночного основания из щебня б/у (дробленый бетон), фракция 40-60-100 мм, h=200 мм, Ш= 4500 мм, L=2,5 км. V=0,2*4,5*2500=2250 м3. Цена  =(2250*700(цена щебня)+113*2700(доставка щебня 20 куб. самосвалами)+19(дней)*12000(аренда погрузчика)+19(дней)*2(рабочие)*1000(ЗП рабочих))</t>
  </si>
  <si>
    <t>Площадь поверхности дороги  Ш=4,5 м, L=2500 м (S=4,5*2500=11250 м2)</t>
  </si>
  <si>
    <t>м2</t>
  </si>
  <si>
    <t>Устройство дренажных переливов из труб полимерных материалов D= 400 – 500 мм,  L=6 пог.м в количестве 8 шт. Цена=(48*2000(цена трубы)+3(дня)*12000(аренда погрузчика)+3(дня)*2(рабочие)*1000(ЗП рабочих))</t>
  </si>
  <si>
    <t>Цена всего, руб.</t>
  </si>
  <si>
    <t>Стоимость материалов, руб.</t>
  </si>
  <si>
    <t>Стоимость работ, руб.</t>
  </si>
  <si>
    <t>Всего, руб.</t>
  </si>
  <si>
    <t>Ед. изм.</t>
  </si>
  <si>
    <t>Всего руб. за 1 м2</t>
  </si>
  <si>
    <t>Укладка асфальто бетона в один слой  h= 50мм. Материл = 2500*4,5*0,05*2,3*2400/11250=276. Цена =(11250*276(цена асфальта)+30(дней)*15000(аренда катка)+30(дней)*2(рабочие)*1000(ЗП рабочих))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</si>
</sst>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6" workbookViewId="0">
      <selection activeCell="H10" sqref="H10"/>
    </sheetView>
  </sheetViews>
  <sheetFormatPr defaultRowHeight="15" x14ac:dyDescent="0.25"/>
  <cols>
    <col min="1" max="1" width="44.28515625" customWidth="1"/>
    <col min="4" max="6" width="12.5703125" customWidth="1"/>
    <col min="7" max="7" width="12" customWidth="1"/>
    <col min="8" max="8" width="11.42578125" bestFit="1" customWidth="1"/>
    <col min="10" max="10" width="11.7109375" customWidth="1"/>
    <col min="11" max="11" width="10" bestFit="1" customWidth="1"/>
    <col min="12" max="12" width="9.42578125" bestFit="1" customWidth="1"/>
    <col min="13" max="13" width="10.140625" bestFit="1" customWidth="1"/>
  </cols>
  <sheetData>
    <row r="1" spans="1:8" x14ac:dyDescent="0.25">
      <c r="A1" s="26" t="s">
        <v>3</v>
      </c>
      <c r="B1" s="26"/>
      <c r="C1" s="26"/>
      <c r="D1" s="26"/>
      <c r="E1" s="26"/>
      <c r="F1" s="26"/>
      <c r="G1" s="26"/>
      <c r="H1" s="26"/>
    </row>
    <row r="2" spans="1:8" ht="15.75" thickBot="1" x14ac:dyDescent="0.3">
      <c r="A2" s="7"/>
      <c r="B2" s="7"/>
      <c r="C2" s="7"/>
      <c r="D2" s="7"/>
      <c r="E2" s="7"/>
      <c r="F2" s="7"/>
      <c r="G2" s="7"/>
      <c r="H2" s="7"/>
    </row>
    <row r="3" spans="1:8" x14ac:dyDescent="0.25">
      <c r="A3" s="35" t="s">
        <v>2</v>
      </c>
      <c r="B3" s="39" t="s">
        <v>17</v>
      </c>
      <c r="C3" s="39" t="s">
        <v>0</v>
      </c>
      <c r="D3" s="33" t="s">
        <v>5</v>
      </c>
      <c r="E3" s="34"/>
      <c r="F3" s="35" t="s">
        <v>13</v>
      </c>
      <c r="G3" s="33"/>
      <c r="H3" s="36" t="s">
        <v>16</v>
      </c>
    </row>
    <row r="4" spans="1:8" ht="45.75" thickBot="1" x14ac:dyDescent="0.3">
      <c r="A4" s="38"/>
      <c r="B4" s="40"/>
      <c r="C4" s="40"/>
      <c r="D4" s="8" t="s">
        <v>6</v>
      </c>
      <c r="E4" s="9" t="s">
        <v>7</v>
      </c>
      <c r="F4" s="10" t="s">
        <v>14</v>
      </c>
      <c r="G4" s="8" t="s">
        <v>15</v>
      </c>
      <c r="H4" s="37"/>
    </row>
    <row r="5" spans="1:8" ht="105" x14ac:dyDescent="0.25">
      <c r="A5" s="11" t="s">
        <v>12</v>
      </c>
      <c r="B5" s="12" t="s">
        <v>4</v>
      </c>
      <c r="C5" s="13">
        <v>48</v>
      </c>
      <c r="D5" s="13">
        <v>2000</v>
      </c>
      <c r="E5" s="14">
        <f>42000/48</f>
        <v>875</v>
      </c>
      <c r="F5" s="15">
        <f>C5*D5</f>
        <v>96000</v>
      </c>
      <c r="G5" s="13">
        <v>42000</v>
      </c>
      <c r="H5" s="14">
        <f>F5+G5</f>
        <v>138000</v>
      </c>
    </row>
    <row r="6" spans="1:8" ht="30" x14ac:dyDescent="0.25">
      <c r="A6" s="16" t="s">
        <v>8</v>
      </c>
      <c r="B6" s="17" t="s">
        <v>1</v>
      </c>
      <c r="C6" s="18">
        <f>0.4*0.4*2500</f>
        <v>400.00000000000006</v>
      </c>
      <c r="D6" s="18">
        <v>0</v>
      </c>
      <c r="E6" s="19">
        <f>60000/400</f>
        <v>150</v>
      </c>
      <c r="F6" s="20">
        <f>C6*D6</f>
        <v>0</v>
      </c>
      <c r="G6" s="18">
        <f>C6*E6</f>
        <v>60000.000000000007</v>
      </c>
      <c r="H6" s="19">
        <f>F6+G6</f>
        <v>60000.000000000007</v>
      </c>
    </row>
    <row r="7" spans="1:8" ht="135" x14ac:dyDescent="0.25">
      <c r="A7" s="16" t="s">
        <v>9</v>
      </c>
      <c r="B7" s="17" t="s">
        <v>1</v>
      </c>
      <c r="C7" s="18">
        <f>0.2*4.5*2500</f>
        <v>2250</v>
      </c>
      <c r="D7" s="18">
        <v>700</v>
      </c>
      <c r="E7" s="19">
        <f>571100/2250</f>
        <v>253.82222222222222</v>
      </c>
      <c r="F7" s="20">
        <f>C7*D7</f>
        <v>1575000</v>
      </c>
      <c r="G7" s="18">
        <v>571100</v>
      </c>
      <c r="H7" s="19">
        <f>F7+G7</f>
        <v>2146100</v>
      </c>
    </row>
    <row r="8" spans="1:8" ht="105" x14ac:dyDescent="0.25">
      <c r="A8" s="21" t="s">
        <v>19</v>
      </c>
      <c r="B8" s="22" t="s">
        <v>11</v>
      </c>
      <c r="C8" s="23">
        <f>2500*4.5</f>
        <v>11250</v>
      </c>
      <c r="D8" s="23">
        <f>2500*4.5*0.05*2.3*2400/11250</f>
        <v>276</v>
      </c>
      <c r="E8" s="24">
        <f>510000/11250</f>
        <v>45.333333333333336</v>
      </c>
      <c r="F8" s="25">
        <f>C8*D8</f>
        <v>3105000</v>
      </c>
      <c r="G8" s="23">
        <f>C8*E8</f>
        <v>510000</v>
      </c>
      <c r="H8" s="24">
        <f>F8+G8</f>
        <v>3615000</v>
      </c>
    </row>
    <row r="9" spans="1:8" ht="30.75" thickBot="1" x14ac:dyDescent="0.3">
      <c r="A9" s="21" t="s">
        <v>10</v>
      </c>
      <c r="B9" s="22" t="s">
        <v>11</v>
      </c>
      <c r="C9" s="23">
        <f>2500*4.5</f>
        <v>11250</v>
      </c>
      <c r="D9" s="23"/>
      <c r="E9" s="24"/>
      <c r="F9" s="25"/>
      <c r="G9" s="23"/>
      <c r="H9" s="24"/>
    </row>
    <row r="10" spans="1:8" ht="15.75" thickBot="1" x14ac:dyDescent="0.3">
      <c r="A10" s="27" t="s">
        <v>16</v>
      </c>
      <c r="B10" s="28"/>
      <c r="C10" s="28"/>
      <c r="D10" s="28"/>
      <c r="E10" s="29"/>
      <c r="F10" s="1">
        <f>SUM(F5:F9)</f>
        <v>4776000</v>
      </c>
      <c r="G10" s="2">
        <f>SUM(G5:G9)</f>
        <v>1183100</v>
      </c>
      <c r="H10" s="3">
        <f>SUM(H5:H9)</f>
        <v>5959100</v>
      </c>
    </row>
    <row r="11" spans="1:8" ht="15.75" thickBot="1" x14ac:dyDescent="0.3">
      <c r="A11" s="30" t="s">
        <v>18</v>
      </c>
      <c r="B11" s="31"/>
      <c r="C11" s="31"/>
      <c r="D11" s="31"/>
      <c r="E11" s="32"/>
      <c r="F11" s="4">
        <f>F10/$C$9</f>
        <v>424.53333333333336</v>
      </c>
      <c r="G11" s="5">
        <f>G10/$C$9</f>
        <v>105.16444444444444</v>
      </c>
      <c r="H11" s="6">
        <f>H10/$C$9</f>
        <v>529.69777777777779</v>
      </c>
    </row>
  </sheetData>
  <mergeCells count="9">
    <mergeCell ref="A1:H1"/>
    <mergeCell ref="A10:E10"/>
    <mergeCell ref="A11:E11"/>
    <mergeCell ref="D3:E3"/>
    <mergeCell ref="F3:G3"/>
    <mergeCell ref="H3:H4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2017-05-08T17:04:31Z</dcterms:modified>
</cp:coreProperties>
</file>