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H:\ДНП\"/>
    </mc:Choice>
  </mc:AlternateContent>
  <xr:revisionPtr revIDLastSave="0" documentId="13_ncr:1_{34709E2A-6C0B-4DB1-AAB4-A11AEFB4CDCE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2019" sheetId="5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5" l="1"/>
  <c r="F25" i="5"/>
  <c r="F22" i="5"/>
  <c r="Q19" i="5" l="1"/>
  <c r="Q18" i="5"/>
  <c r="Q17" i="5"/>
  <c r="F13" i="5" l="1"/>
  <c r="F5" i="5" l="1"/>
  <c r="Q38" i="5" l="1"/>
  <c r="Q37" i="5"/>
  <c r="Q36" i="5"/>
  <c r="O35" i="5"/>
  <c r="N35" i="5"/>
  <c r="M35" i="5"/>
  <c r="L35" i="5"/>
  <c r="K35" i="5"/>
  <c r="J35" i="5"/>
  <c r="I35" i="5"/>
  <c r="H35" i="5"/>
  <c r="G35" i="5"/>
  <c r="P32" i="5"/>
  <c r="O32" i="5"/>
  <c r="N32" i="5"/>
  <c r="M32" i="5"/>
  <c r="L32" i="5"/>
  <c r="K32" i="5"/>
  <c r="J32" i="5"/>
  <c r="I32" i="5"/>
  <c r="H32" i="5"/>
  <c r="G32" i="5"/>
  <c r="Q31" i="5"/>
  <c r="E30" i="5"/>
  <c r="F29" i="5"/>
  <c r="E28" i="5"/>
  <c r="E27" i="5"/>
  <c r="E26" i="5"/>
  <c r="E24" i="5"/>
  <c r="E23" i="5"/>
  <c r="F21" i="5"/>
  <c r="F20" i="5"/>
  <c r="E19" i="5"/>
  <c r="F19" i="5" s="1"/>
  <c r="E18" i="5"/>
  <c r="F18" i="5" s="1"/>
  <c r="E17" i="5"/>
  <c r="F17" i="5" s="1"/>
  <c r="Q16" i="5"/>
  <c r="E16" i="5"/>
  <c r="F16" i="5" s="1"/>
  <c r="Q15" i="5"/>
  <c r="F15" i="5"/>
  <c r="E15" i="5"/>
  <c r="Q14" i="5"/>
  <c r="E14" i="5"/>
  <c r="F14" i="5" s="1"/>
  <c r="Q13" i="5"/>
  <c r="E13" i="5"/>
  <c r="Q12" i="5"/>
  <c r="E12" i="5"/>
  <c r="F12" i="5" s="1"/>
  <c r="Q11" i="5"/>
  <c r="F10" i="5"/>
  <c r="E10" i="5"/>
  <c r="F9" i="5"/>
  <c r="E9" i="5"/>
  <c r="F8" i="5"/>
  <c r="E8" i="5"/>
  <c r="Q7" i="5"/>
  <c r="E7" i="5"/>
  <c r="F7" i="5" s="1"/>
  <c r="Q6" i="5"/>
  <c r="E6" i="5"/>
  <c r="F6" i="5" s="1"/>
  <c r="Q5" i="5"/>
  <c r="Q32" i="5" l="1"/>
  <c r="Q35" i="5"/>
  <c r="E32" i="5"/>
  <c r="E11" i="5"/>
  <c r="F11" i="5" s="1"/>
  <c r="F32" i="5" s="1"/>
</calcChain>
</file>

<file path=xl/sharedStrings.xml><?xml version="1.0" encoding="utf-8"?>
<sst xmlns="http://schemas.openxmlformats.org/spreadsheetml/2006/main" count="97" uniqueCount="75">
  <si>
    <t>Статьи расходов</t>
  </si>
  <si>
    <t>Сметная Сумма в месяц, руб.</t>
  </si>
  <si>
    <t>Сметная Сумма в ГОД, руб.</t>
  </si>
  <si>
    <t>Расходы январь</t>
  </si>
  <si>
    <t>Расходы  февраль</t>
  </si>
  <si>
    <t>Расходы      март</t>
  </si>
  <si>
    <t>Расходы апрель</t>
  </si>
  <si>
    <t>Расходы май</t>
  </si>
  <si>
    <t>Расходы июнь</t>
  </si>
  <si>
    <t>Расходы июль</t>
  </si>
  <si>
    <t>Расходы август</t>
  </si>
  <si>
    <t>Расходы сентябрь</t>
  </si>
  <si>
    <t>Расходы октябрь</t>
  </si>
  <si>
    <t>ИТОГО</t>
  </si>
  <si>
    <t>1.1</t>
  </si>
  <si>
    <t>Охрана на КПП (сторож) з/пл на руки 45000.00, к начислению 51724.00</t>
  </si>
  <si>
    <t>НДФЛ от оклада 13 % - 6724.00</t>
  </si>
  <si>
    <t>1.2</t>
  </si>
  <si>
    <t>2.1</t>
  </si>
  <si>
    <t>НДФЛ от оклада 13 % - 2691.00</t>
  </si>
  <si>
    <t>Бухгалтер з/пл на руки 15000,00, к начислению 17250.00</t>
  </si>
  <si>
    <t>НДФЛ от оклада 13 % - 2242.00</t>
  </si>
  <si>
    <t>4</t>
  </si>
  <si>
    <t>Земельный налог на земли общего пользования</t>
  </si>
  <si>
    <t>5</t>
  </si>
  <si>
    <t>Налог при применении УСН (6%)</t>
  </si>
  <si>
    <t>6</t>
  </si>
  <si>
    <t>7</t>
  </si>
  <si>
    <t>8</t>
  </si>
  <si>
    <t>9</t>
  </si>
  <si>
    <t>10</t>
  </si>
  <si>
    <t>11</t>
  </si>
  <si>
    <t>12</t>
  </si>
  <si>
    <t>13</t>
  </si>
  <si>
    <t>Юридические услуги</t>
  </si>
  <si>
    <t>14</t>
  </si>
  <si>
    <t>Резервный фонд (на возможные штрафы, госпошлина)</t>
  </si>
  <si>
    <t>15</t>
  </si>
  <si>
    <t xml:space="preserve">Фонд развития посёлка </t>
  </si>
  <si>
    <t>ВСЕГО ТЕКУЩИХ РАСХОДОВ</t>
  </si>
  <si>
    <t>Поступление денежных средств на расчетный счет и в кассу</t>
  </si>
  <si>
    <t>ВСЕГО получено взносов</t>
  </si>
  <si>
    <t>в том числе членские</t>
  </si>
  <si>
    <t>в том числе целевые</t>
  </si>
  <si>
    <t>в том числе дорожный фонд</t>
  </si>
  <si>
    <t>Фактическое исполнение сметы 
Ассоциации дачного некоммерческого партнерства «Сосновый Край»
(далее – Ассоциация ДНП «Сосновый Край»)
за 2019 год</t>
  </si>
  <si>
    <t>ОКЛАД</t>
  </si>
  <si>
    <t>Обязательные страх. взносы с з/пл (ПФР, ФСС) – 30,2% от оклада</t>
  </si>
  <si>
    <t>отпуск начисление</t>
  </si>
  <si>
    <t xml:space="preserve">НДФЛ  </t>
  </si>
  <si>
    <t>взносы</t>
  </si>
  <si>
    <t>Председатель + Заместитель з/п на руки  22359.00, к начислению  25700.00</t>
  </si>
  <si>
    <t xml:space="preserve"> </t>
  </si>
  <si>
    <t>1</t>
  </si>
  <si>
    <t>2</t>
  </si>
  <si>
    <t>1.3</t>
  </si>
  <si>
    <t>1.4</t>
  </si>
  <si>
    <t>1.5</t>
  </si>
  <si>
    <t>2.2</t>
  </si>
  <si>
    <t>3</t>
  </si>
  <si>
    <t>3.1</t>
  </si>
  <si>
    <t>3.2</t>
  </si>
  <si>
    <t>4.1</t>
  </si>
  <si>
    <t>4.2</t>
  </si>
  <si>
    <t>Юрискунсульт з/пл на руки 10005,00, к начислению 11500.00</t>
  </si>
  <si>
    <t>НДФЛ от оклада 13 % - 1495,00</t>
  </si>
  <si>
    <t>Электроэнергия на КПП</t>
  </si>
  <si>
    <t>Обслуживание туолета</t>
  </si>
  <si>
    <t>Сезоное обслуживание дорог</t>
  </si>
  <si>
    <t>Расходы на услуги банка</t>
  </si>
  <si>
    <t>Подготовка документов по запросу</t>
  </si>
  <si>
    <t>-</t>
  </si>
  <si>
    <t>Вывоз мусора</t>
  </si>
  <si>
    <t>16</t>
  </si>
  <si>
    <t>Концтовары, почтовые расходы, хоз.нужды, эл.отчетность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</si>
</sst>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#,##0.0&quot;р.&quot;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wrapText="1"/>
    </xf>
    <xf numFmtId="164" fontId="6" fillId="0" borderId="9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164" fontId="6" fillId="5" borderId="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00607-41DA-4277-918B-DE0EB95E2904}">
  <dimension ref="B1:Q38"/>
  <sheetViews>
    <sheetView tabSelected="1" topLeftCell="A16" workbookViewId="0">
      <selection activeCell="D21" sqref="D21"/>
    </sheetView>
  </sheetViews>
  <sheetFormatPr defaultRowHeight="15" x14ac:dyDescent="0.25"/>
  <cols>
    <col min="3" max="3" width="56.7109375" customWidth="1"/>
    <col min="4" max="4" width="20.28515625" customWidth="1"/>
    <col min="5" max="5" width="11.85546875" customWidth="1"/>
    <col min="6" max="6" width="12.42578125" customWidth="1"/>
    <col min="7" max="7" width="11.7109375" customWidth="1"/>
    <col min="8" max="8" width="13.140625" customWidth="1"/>
    <col min="9" max="9" width="12.85546875" customWidth="1"/>
    <col min="10" max="10" width="12.7109375" customWidth="1"/>
    <col min="11" max="16" width="10.7109375" customWidth="1"/>
    <col min="17" max="17" width="15.5703125" customWidth="1"/>
  </cols>
  <sheetData>
    <row r="1" spans="2:17" x14ac:dyDescent="0.25">
      <c r="B1" s="28" t="s">
        <v>45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2:17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2:17" ht="36.75" customHeight="1" thickBot="1" x14ac:dyDescent="0.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17" ht="49.5" customHeight="1" x14ac:dyDescent="0.25">
      <c r="B4" s="16"/>
      <c r="C4" s="17" t="s">
        <v>0</v>
      </c>
      <c r="D4" s="17" t="s">
        <v>46</v>
      </c>
      <c r="E4" s="18" t="s">
        <v>1</v>
      </c>
      <c r="F4" s="18" t="s">
        <v>2</v>
      </c>
      <c r="G4" s="19" t="s">
        <v>3</v>
      </c>
      <c r="H4" s="19" t="s">
        <v>4</v>
      </c>
      <c r="I4" s="19" t="s">
        <v>5</v>
      </c>
      <c r="J4" s="19" t="s">
        <v>6</v>
      </c>
      <c r="K4" s="19" t="s">
        <v>7</v>
      </c>
      <c r="L4" s="19" t="s">
        <v>8</v>
      </c>
      <c r="M4" s="19" t="s">
        <v>9</v>
      </c>
      <c r="N4" s="19" t="s">
        <v>10</v>
      </c>
      <c r="O4" s="19" t="s">
        <v>11</v>
      </c>
      <c r="P4" s="19" t="s">
        <v>12</v>
      </c>
      <c r="Q4" s="20" t="s">
        <v>13</v>
      </c>
    </row>
    <row r="5" spans="2:17" ht="30.75" thickBot="1" x14ac:dyDescent="0.3">
      <c r="B5" s="7" t="s">
        <v>53</v>
      </c>
      <c r="C5" s="8" t="s">
        <v>15</v>
      </c>
      <c r="D5" s="9">
        <v>51724</v>
      </c>
      <c r="E5" s="9">
        <v>45000</v>
      </c>
      <c r="F5" s="10">
        <f>E5*12</f>
        <v>540000</v>
      </c>
      <c r="G5" s="9">
        <v>45000</v>
      </c>
      <c r="H5" s="9">
        <v>45000</v>
      </c>
      <c r="I5" s="9"/>
      <c r="J5" s="9"/>
      <c r="K5" s="9"/>
      <c r="L5" s="9"/>
      <c r="M5" s="9"/>
      <c r="N5" s="9"/>
      <c r="O5" s="9"/>
      <c r="P5" s="9"/>
      <c r="Q5" s="5">
        <f t="shared" ref="Q5:Q19" si="0">SUM(G5:P5)</f>
        <v>90000</v>
      </c>
    </row>
    <row r="6" spans="2:17" ht="15.75" thickBot="1" x14ac:dyDescent="0.3">
      <c r="B6" s="11" t="s">
        <v>14</v>
      </c>
      <c r="C6" s="12" t="s">
        <v>16</v>
      </c>
      <c r="D6" s="9"/>
      <c r="E6" s="9">
        <f>D5*13/100</f>
        <v>6724.12</v>
      </c>
      <c r="F6" s="10">
        <f t="shared" ref="F6:F19" si="1">E6*12</f>
        <v>80689.440000000002</v>
      </c>
      <c r="G6" s="9">
        <v>6724.12</v>
      </c>
      <c r="H6" s="9">
        <v>6724.12</v>
      </c>
      <c r="I6" s="9"/>
      <c r="J6" s="9"/>
      <c r="K6" s="9"/>
      <c r="L6" s="9"/>
      <c r="M6" s="9"/>
      <c r="N6" s="9"/>
      <c r="O6" s="9"/>
      <c r="P6" s="9"/>
      <c r="Q6" s="5">
        <f t="shared" si="0"/>
        <v>13448.24</v>
      </c>
    </row>
    <row r="7" spans="2:17" ht="30.75" thickBot="1" x14ac:dyDescent="0.3">
      <c r="B7" s="11" t="s">
        <v>17</v>
      </c>
      <c r="C7" s="13" t="s">
        <v>47</v>
      </c>
      <c r="D7" s="9"/>
      <c r="E7" s="9">
        <f>D5*30.2/100</f>
        <v>15620.648000000001</v>
      </c>
      <c r="F7" s="10">
        <f t="shared" si="1"/>
        <v>187447.77600000001</v>
      </c>
      <c r="G7" s="9">
        <v>15620.65</v>
      </c>
      <c r="H7" s="9">
        <v>15620.65</v>
      </c>
      <c r="I7" s="9"/>
      <c r="J7" s="9"/>
      <c r="K7" s="9"/>
      <c r="L7" s="9"/>
      <c r="M7" s="9"/>
      <c r="N7" s="9"/>
      <c r="O7" s="9"/>
      <c r="P7" s="9"/>
      <c r="Q7" s="5">
        <f t="shared" si="0"/>
        <v>31241.3</v>
      </c>
    </row>
    <row r="8" spans="2:17" ht="15.75" thickBot="1" x14ac:dyDescent="0.3">
      <c r="B8" s="11" t="s">
        <v>55</v>
      </c>
      <c r="C8" s="21" t="s">
        <v>48</v>
      </c>
      <c r="D8" s="9">
        <v>60000</v>
      </c>
      <c r="E8" s="9">
        <f>D8-E9</f>
        <v>52200</v>
      </c>
      <c r="F8" s="10">
        <f>E8</f>
        <v>52200</v>
      </c>
      <c r="G8" s="9" t="s">
        <v>71</v>
      </c>
      <c r="H8" s="9" t="s">
        <v>71</v>
      </c>
      <c r="I8" s="9"/>
      <c r="J8" s="9"/>
      <c r="K8" s="9"/>
      <c r="L8" s="9"/>
      <c r="M8" s="9"/>
      <c r="N8" s="9"/>
      <c r="O8" s="9"/>
      <c r="P8" s="9"/>
      <c r="Q8" s="5"/>
    </row>
    <row r="9" spans="2:17" ht="15.75" thickBot="1" x14ac:dyDescent="0.3">
      <c r="B9" s="11" t="s">
        <v>56</v>
      </c>
      <c r="C9" s="21" t="s">
        <v>49</v>
      </c>
      <c r="D9" s="9"/>
      <c r="E9" s="9">
        <f>D8*13/100</f>
        <v>7800</v>
      </c>
      <c r="F9" s="10">
        <f t="shared" ref="F9:F10" si="2">E9</f>
        <v>7800</v>
      </c>
      <c r="G9" s="9" t="s">
        <v>71</v>
      </c>
      <c r="H9" s="9" t="s">
        <v>71</v>
      </c>
      <c r="I9" s="9"/>
      <c r="J9" s="9"/>
      <c r="K9" s="9"/>
      <c r="L9" s="9"/>
      <c r="M9" s="9"/>
      <c r="N9" s="9"/>
      <c r="O9" s="9"/>
      <c r="P9" s="9"/>
      <c r="Q9" s="5"/>
    </row>
    <row r="10" spans="2:17" ht="15.75" thickBot="1" x14ac:dyDescent="0.3">
      <c r="B10" s="11" t="s">
        <v>57</v>
      </c>
      <c r="C10" s="21" t="s">
        <v>50</v>
      </c>
      <c r="D10" s="9"/>
      <c r="E10" s="9">
        <f>D8*30.2/100</f>
        <v>18120</v>
      </c>
      <c r="F10" s="10">
        <f t="shared" si="2"/>
        <v>18120</v>
      </c>
      <c r="G10" s="9" t="s">
        <v>71</v>
      </c>
      <c r="H10" s="9" t="s">
        <v>71</v>
      </c>
      <c r="I10" s="9"/>
      <c r="J10" s="9"/>
      <c r="K10" s="9"/>
      <c r="L10" s="9"/>
      <c r="M10" s="9"/>
      <c r="N10" s="9"/>
      <c r="O10" s="9"/>
      <c r="P10" s="9"/>
      <c r="Q10" s="5"/>
    </row>
    <row r="11" spans="2:17" ht="30.75" thickBot="1" x14ac:dyDescent="0.3">
      <c r="B11" s="7" t="s">
        <v>54</v>
      </c>
      <c r="C11" s="13" t="s">
        <v>51</v>
      </c>
      <c r="D11" s="9">
        <v>25700</v>
      </c>
      <c r="E11" s="9">
        <f>D11-E12</f>
        <v>22359</v>
      </c>
      <c r="F11" s="10">
        <f t="shared" si="1"/>
        <v>268308</v>
      </c>
      <c r="G11" s="9">
        <v>22359</v>
      </c>
      <c r="H11" s="9">
        <v>22359</v>
      </c>
      <c r="I11" s="9"/>
      <c r="J11" s="9"/>
      <c r="K11" s="9"/>
      <c r="L11" s="9"/>
      <c r="M11" s="9"/>
      <c r="N11" s="9"/>
      <c r="O11" s="9"/>
      <c r="P11" s="9"/>
      <c r="Q11" s="5">
        <f t="shared" si="0"/>
        <v>44718</v>
      </c>
    </row>
    <row r="12" spans="2:17" ht="15.75" thickBot="1" x14ac:dyDescent="0.3">
      <c r="B12" s="11" t="s">
        <v>18</v>
      </c>
      <c r="C12" s="14" t="s">
        <v>19</v>
      </c>
      <c r="D12" s="9"/>
      <c r="E12" s="9">
        <f>D11*13/100</f>
        <v>3341</v>
      </c>
      <c r="F12" s="10">
        <f t="shared" si="1"/>
        <v>40092</v>
      </c>
      <c r="G12" s="9">
        <v>3341</v>
      </c>
      <c r="H12" s="9">
        <v>3341</v>
      </c>
      <c r="I12" s="9"/>
      <c r="J12" s="9"/>
      <c r="K12" s="9"/>
      <c r="L12" s="9"/>
      <c r="M12" s="9"/>
      <c r="N12" s="9"/>
      <c r="O12" s="9"/>
      <c r="P12" s="9"/>
      <c r="Q12" s="5">
        <f t="shared" si="0"/>
        <v>6682</v>
      </c>
    </row>
    <row r="13" spans="2:17" ht="30.75" thickBot="1" x14ac:dyDescent="0.3">
      <c r="B13" s="11" t="s">
        <v>58</v>
      </c>
      <c r="C13" s="13" t="s">
        <v>47</v>
      </c>
      <c r="D13" s="9"/>
      <c r="E13" s="9">
        <f>D11*30.2/100</f>
        <v>7761.4</v>
      </c>
      <c r="F13" s="10">
        <f t="shared" si="1"/>
        <v>93136.799999999988</v>
      </c>
      <c r="G13" s="9">
        <v>7761.4</v>
      </c>
      <c r="H13" s="9">
        <v>7761.4</v>
      </c>
      <c r="I13" s="9"/>
      <c r="J13" s="9"/>
      <c r="K13" s="9"/>
      <c r="L13" s="9"/>
      <c r="M13" s="9"/>
      <c r="N13" s="9"/>
      <c r="O13" s="9"/>
      <c r="P13" s="9"/>
      <c r="Q13" s="5">
        <f t="shared" si="0"/>
        <v>15522.8</v>
      </c>
    </row>
    <row r="14" spans="2:17" ht="15.75" thickBot="1" x14ac:dyDescent="0.3">
      <c r="B14" s="7" t="s">
        <v>59</v>
      </c>
      <c r="C14" s="15" t="s">
        <v>20</v>
      </c>
      <c r="D14" s="9">
        <v>17250</v>
      </c>
      <c r="E14" s="9">
        <f>D14-E15</f>
        <v>15007.5</v>
      </c>
      <c r="F14" s="10">
        <f t="shared" si="1"/>
        <v>180090</v>
      </c>
      <c r="G14" s="9">
        <v>15007.5</v>
      </c>
      <c r="H14" s="9">
        <v>29349.72</v>
      </c>
      <c r="I14" s="9"/>
      <c r="J14" s="9"/>
      <c r="K14" s="9"/>
      <c r="L14" s="9"/>
      <c r="M14" s="9"/>
      <c r="N14" s="9"/>
      <c r="O14" s="9"/>
      <c r="P14" s="9"/>
      <c r="Q14" s="5">
        <f t="shared" si="0"/>
        <v>44357.22</v>
      </c>
    </row>
    <row r="15" spans="2:17" ht="15.75" thickBot="1" x14ac:dyDescent="0.3">
      <c r="B15" s="11" t="s">
        <v>60</v>
      </c>
      <c r="C15" s="14" t="s">
        <v>21</v>
      </c>
      <c r="D15" s="9"/>
      <c r="E15" s="9">
        <f>D14*13/100</f>
        <v>2242.5</v>
      </c>
      <c r="F15" s="10">
        <f t="shared" si="1"/>
        <v>26910</v>
      </c>
      <c r="G15" s="9">
        <v>2242.5</v>
      </c>
      <c r="H15" s="9">
        <v>4385</v>
      </c>
      <c r="I15" s="9"/>
      <c r="J15" s="9"/>
      <c r="K15" s="9"/>
      <c r="L15" s="9"/>
      <c r="M15" s="9"/>
      <c r="N15" s="9"/>
      <c r="O15" s="9"/>
      <c r="P15" s="9"/>
      <c r="Q15" s="5">
        <f t="shared" si="0"/>
        <v>6627.5</v>
      </c>
    </row>
    <row r="16" spans="2:17" ht="30.75" thickBot="1" x14ac:dyDescent="0.3">
      <c r="B16" s="11" t="s">
        <v>61</v>
      </c>
      <c r="C16" s="13" t="s">
        <v>47</v>
      </c>
      <c r="D16" s="9"/>
      <c r="E16" s="9">
        <f>D14*30.2/100</f>
        <v>5209.5</v>
      </c>
      <c r="F16" s="10">
        <f t="shared" si="1"/>
        <v>62514</v>
      </c>
      <c r="G16" s="9">
        <v>5209.5</v>
      </c>
      <c r="H16" s="9">
        <v>5209</v>
      </c>
      <c r="I16" s="9"/>
      <c r="J16" s="9"/>
      <c r="K16" s="9"/>
      <c r="L16" s="9"/>
      <c r="M16" s="9"/>
      <c r="N16" s="9"/>
      <c r="O16" s="9"/>
      <c r="P16" s="9"/>
      <c r="Q16" s="5">
        <f t="shared" si="0"/>
        <v>10418.5</v>
      </c>
    </row>
    <row r="17" spans="2:17" ht="15.75" thickBot="1" x14ac:dyDescent="0.3">
      <c r="B17" s="7" t="s">
        <v>22</v>
      </c>
      <c r="C17" s="15" t="s">
        <v>64</v>
      </c>
      <c r="D17" s="9">
        <v>11500</v>
      </c>
      <c r="E17" s="9">
        <f>D17-E18</f>
        <v>10005</v>
      </c>
      <c r="F17" s="10">
        <f t="shared" si="1"/>
        <v>120060</v>
      </c>
      <c r="G17" s="9">
        <v>10005</v>
      </c>
      <c r="H17" s="9">
        <v>10005</v>
      </c>
      <c r="I17" s="9"/>
      <c r="J17" s="9"/>
      <c r="K17" s="9"/>
      <c r="L17" s="9"/>
      <c r="M17" s="9"/>
      <c r="N17" s="9"/>
      <c r="O17" s="9"/>
      <c r="P17" s="9"/>
      <c r="Q17" s="5">
        <f t="shared" si="0"/>
        <v>20010</v>
      </c>
    </row>
    <row r="18" spans="2:17" ht="15.75" thickBot="1" x14ac:dyDescent="0.3">
      <c r="B18" s="11" t="s">
        <v>62</v>
      </c>
      <c r="C18" s="14" t="s">
        <v>65</v>
      </c>
      <c r="D18" s="9"/>
      <c r="E18" s="9">
        <f>D17*13/100</f>
        <v>1495</v>
      </c>
      <c r="F18" s="10">
        <f t="shared" si="1"/>
        <v>17940</v>
      </c>
      <c r="G18" s="9">
        <v>1495</v>
      </c>
      <c r="H18" s="9">
        <v>1495</v>
      </c>
      <c r="I18" s="9"/>
      <c r="J18" s="9"/>
      <c r="K18" s="9"/>
      <c r="L18" s="9"/>
      <c r="M18" s="9"/>
      <c r="N18" s="9"/>
      <c r="O18" s="9"/>
      <c r="P18" s="9"/>
      <c r="Q18" s="5">
        <f t="shared" si="0"/>
        <v>2990</v>
      </c>
    </row>
    <row r="19" spans="2:17" ht="30.75" thickBot="1" x14ac:dyDescent="0.3">
      <c r="B19" s="11" t="s">
        <v>63</v>
      </c>
      <c r="C19" s="13" t="s">
        <v>47</v>
      </c>
      <c r="D19" s="9"/>
      <c r="E19" s="9">
        <f>D17*30.2/100</f>
        <v>3473</v>
      </c>
      <c r="F19" s="10">
        <f t="shared" si="1"/>
        <v>41676</v>
      </c>
      <c r="G19" s="9">
        <v>3473</v>
      </c>
      <c r="H19" s="9">
        <v>3473</v>
      </c>
      <c r="I19" s="9"/>
      <c r="J19" s="9"/>
      <c r="K19" s="9"/>
      <c r="L19" s="9"/>
      <c r="M19" s="9"/>
      <c r="N19" s="9"/>
      <c r="O19" s="9"/>
      <c r="P19" s="9"/>
      <c r="Q19" s="5">
        <f t="shared" si="0"/>
        <v>6946</v>
      </c>
    </row>
    <row r="20" spans="2:17" ht="15.75" thickBot="1" x14ac:dyDescent="0.3">
      <c r="B20" s="7" t="s">
        <v>24</v>
      </c>
      <c r="C20" s="13" t="s">
        <v>23</v>
      </c>
      <c r="D20" s="9"/>
      <c r="E20" s="9">
        <v>10682.75</v>
      </c>
      <c r="F20" s="10">
        <f>E20*12</f>
        <v>128193</v>
      </c>
      <c r="G20" s="9">
        <v>10682.75</v>
      </c>
      <c r="H20" s="9">
        <v>10682.75</v>
      </c>
      <c r="I20" s="9">
        <v>10682.75</v>
      </c>
      <c r="J20" s="9">
        <v>10682.75</v>
      </c>
      <c r="K20" s="9">
        <v>10682.75</v>
      </c>
      <c r="L20" s="9">
        <v>10682.75</v>
      </c>
      <c r="M20" s="9">
        <v>10682.75</v>
      </c>
      <c r="N20" s="9">
        <v>10682.75</v>
      </c>
      <c r="O20" s="9">
        <v>10682.75</v>
      </c>
      <c r="P20" s="9">
        <v>10682.75</v>
      </c>
      <c r="Q20" s="5"/>
    </row>
    <row r="21" spans="2:17" ht="15.75" thickBot="1" x14ac:dyDescent="0.3">
      <c r="B21" s="7" t="s">
        <v>26</v>
      </c>
      <c r="C21" s="14" t="s">
        <v>25</v>
      </c>
      <c r="D21" s="9"/>
      <c r="E21" s="9">
        <v>6840</v>
      </c>
      <c r="F21" s="10">
        <f>E21*12</f>
        <v>82080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5"/>
    </row>
    <row r="22" spans="2:17" ht="15.75" thickBot="1" x14ac:dyDescent="0.3">
      <c r="B22" s="7" t="s">
        <v>27</v>
      </c>
      <c r="C22" s="14" t="s">
        <v>72</v>
      </c>
      <c r="D22" s="9"/>
      <c r="E22" s="9">
        <v>13640</v>
      </c>
      <c r="F22" s="10">
        <f>E22*12</f>
        <v>163680</v>
      </c>
      <c r="G22" s="9">
        <v>6297.89</v>
      </c>
      <c r="H22" s="39"/>
      <c r="I22" s="9"/>
      <c r="J22" s="9"/>
      <c r="K22" s="9"/>
      <c r="L22" s="9"/>
      <c r="M22" s="9"/>
      <c r="N22" s="9"/>
      <c r="O22" s="9"/>
      <c r="P22" s="9"/>
      <c r="Q22" s="5"/>
    </row>
    <row r="23" spans="2:17" ht="15" customHeight="1" thickBot="1" x14ac:dyDescent="0.3">
      <c r="B23" s="7" t="s">
        <v>28</v>
      </c>
      <c r="C23" s="14" t="s">
        <v>66</v>
      </c>
      <c r="D23" s="14" t="s">
        <v>52</v>
      </c>
      <c r="E23" s="9">
        <f t="shared" ref="E23:E31" si="3">F23/12</f>
        <v>9166.6666666666661</v>
      </c>
      <c r="F23" s="10">
        <v>110000</v>
      </c>
      <c r="G23" s="9">
        <v>6210.44</v>
      </c>
      <c r="H23" s="39"/>
      <c r="I23" s="9"/>
      <c r="J23" s="9"/>
      <c r="K23" s="9"/>
      <c r="L23" s="9"/>
      <c r="M23" s="9"/>
      <c r="N23" s="9"/>
      <c r="O23" s="9"/>
      <c r="P23" s="9"/>
      <c r="Q23" s="5"/>
    </row>
    <row r="24" spans="2:17" ht="15.75" thickBot="1" x14ac:dyDescent="0.3">
      <c r="B24" s="7" t="s">
        <v>29</v>
      </c>
      <c r="C24" s="13" t="s">
        <v>67</v>
      </c>
      <c r="D24" s="13" t="s">
        <v>52</v>
      </c>
      <c r="E24" s="9">
        <f t="shared" si="3"/>
        <v>333.33333333333331</v>
      </c>
      <c r="F24" s="10">
        <v>4000</v>
      </c>
      <c r="G24" s="9" t="s">
        <v>71</v>
      </c>
      <c r="H24" s="9" t="s">
        <v>71</v>
      </c>
      <c r="I24" s="9"/>
      <c r="J24" s="9"/>
      <c r="K24" s="9"/>
      <c r="L24" s="9"/>
      <c r="M24" s="9"/>
      <c r="N24" s="9"/>
      <c r="O24" s="9"/>
      <c r="P24" s="9"/>
      <c r="Q24" s="5"/>
    </row>
    <row r="25" spans="2:17" ht="15.75" thickBot="1" x14ac:dyDescent="0.3">
      <c r="B25" s="7" t="s">
        <v>30</v>
      </c>
      <c r="C25" s="13" t="s">
        <v>68</v>
      </c>
      <c r="D25" s="13" t="s">
        <v>52</v>
      </c>
      <c r="E25" s="9">
        <v>12500</v>
      </c>
      <c r="F25" s="10">
        <f>E25*12</f>
        <v>150000</v>
      </c>
      <c r="G25" s="9">
        <v>34000</v>
      </c>
      <c r="H25" s="9">
        <v>8500</v>
      </c>
      <c r="I25" s="9"/>
      <c r="J25" s="9"/>
      <c r="K25" s="9"/>
      <c r="L25" s="9"/>
      <c r="M25" s="9"/>
      <c r="N25" s="9"/>
      <c r="O25" s="9"/>
      <c r="P25" s="9"/>
      <c r="Q25" s="5"/>
    </row>
    <row r="26" spans="2:17" ht="15.75" thickBot="1" x14ac:dyDescent="0.3">
      <c r="B26" s="7" t="s">
        <v>31</v>
      </c>
      <c r="C26" s="13" t="s">
        <v>69</v>
      </c>
      <c r="D26" s="13" t="s">
        <v>52</v>
      </c>
      <c r="E26" s="9">
        <f t="shared" si="3"/>
        <v>3000</v>
      </c>
      <c r="F26" s="10">
        <v>36000</v>
      </c>
      <c r="G26" s="9">
        <v>2200.77</v>
      </c>
      <c r="H26" s="9">
        <v>4767.84</v>
      </c>
      <c r="I26" s="9"/>
      <c r="J26" s="9"/>
      <c r="K26" s="9"/>
      <c r="L26" s="9"/>
      <c r="M26" s="9"/>
      <c r="N26" s="9"/>
      <c r="O26" s="9"/>
      <c r="P26" s="9"/>
      <c r="Q26" s="5"/>
    </row>
    <row r="27" spans="2:17" ht="15.75" thickBot="1" x14ac:dyDescent="0.3">
      <c r="B27" s="7" t="s">
        <v>32</v>
      </c>
      <c r="C27" s="14" t="s">
        <v>74</v>
      </c>
      <c r="D27" s="14" t="s">
        <v>52</v>
      </c>
      <c r="E27" s="9">
        <f t="shared" si="3"/>
        <v>2000</v>
      </c>
      <c r="F27" s="10">
        <v>24000</v>
      </c>
      <c r="G27" s="9">
        <v>1031.25</v>
      </c>
      <c r="H27" s="9">
        <v>1031.25</v>
      </c>
      <c r="I27" s="9"/>
      <c r="J27" s="9"/>
      <c r="K27" s="9"/>
      <c r="L27" s="9"/>
      <c r="M27" s="9"/>
      <c r="N27" s="9"/>
      <c r="O27" s="9"/>
      <c r="P27" s="9"/>
      <c r="Q27" s="5"/>
    </row>
    <row r="28" spans="2:17" ht="15.75" thickBot="1" x14ac:dyDescent="0.3">
      <c r="B28" s="7" t="s">
        <v>33</v>
      </c>
      <c r="C28" s="13" t="s">
        <v>70</v>
      </c>
      <c r="D28" s="13" t="s">
        <v>52</v>
      </c>
      <c r="E28" s="9">
        <f t="shared" si="3"/>
        <v>1000</v>
      </c>
      <c r="F28" s="10">
        <v>12000</v>
      </c>
      <c r="G28" s="9" t="s">
        <v>71</v>
      </c>
      <c r="H28" s="9" t="s">
        <v>71</v>
      </c>
      <c r="I28" s="9"/>
      <c r="J28" s="9"/>
      <c r="K28" s="9"/>
      <c r="L28" s="9"/>
      <c r="M28" s="9"/>
      <c r="N28" s="9"/>
      <c r="O28" s="9"/>
      <c r="P28" s="9"/>
      <c r="Q28" s="5"/>
    </row>
    <row r="29" spans="2:17" ht="15.75" thickBot="1" x14ac:dyDescent="0.3">
      <c r="B29" s="7" t="s">
        <v>35</v>
      </c>
      <c r="C29" s="13" t="s">
        <v>34</v>
      </c>
      <c r="D29" s="13" t="s">
        <v>52</v>
      </c>
      <c r="E29" s="9">
        <v>3500</v>
      </c>
      <c r="F29" s="24">
        <f t="shared" ref="F29" si="4">E29*12</f>
        <v>42000</v>
      </c>
      <c r="G29" s="9" t="s">
        <v>71</v>
      </c>
      <c r="H29" s="9" t="s">
        <v>71</v>
      </c>
      <c r="I29" s="9"/>
      <c r="J29" s="9"/>
      <c r="K29" s="9"/>
      <c r="L29" s="9"/>
      <c r="M29" s="9"/>
      <c r="N29" s="9"/>
      <c r="O29" s="9"/>
      <c r="P29" s="9"/>
      <c r="Q29" s="5"/>
    </row>
    <row r="30" spans="2:17" ht="15.75" thickBot="1" x14ac:dyDescent="0.3">
      <c r="B30" s="7" t="s">
        <v>37</v>
      </c>
      <c r="C30" s="13" t="s">
        <v>36</v>
      </c>
      <c r="D30" s="13"/>
      <c r="E30" s="9">
        <f t="shared" si="3"/>
        <v>4166.666666666667</v>
      </c>
      <c r="F30" s="10">
        <v>50000</v>
      </c>
      <c r="G30" s="9">
        <v>1500</v>
      </c>
      <c r="H30" s="9" t="s">
        <v>71</v>
      </c>
      <c r="I30" s="9"/>
      <c r="J30" s="9"/>
      <c r="K30" s="9"/>
      <c r="L30" s="9"/>
      <c r="M30" s="9"/>
      <c r="N30" s="9"/>
      <c r="O30" s="9"/>
      <c r="P30" s="9"/>
      <c r="Q30" s="5"/>
    </row>
    <row r="31" spans="2:17" ht="15.75" thickBot="1" x14ac:dyDescent="0.3">
      <c r="B31" s="7" t="s">
        <v>73</v>
      </c>
      <c r="C31" s="13" t="s">
        <v>38</v>
      </c>
      <c r="D31" s="13"/>
      <c r="E31" s="9">
        <v>8400</v>
      </c>
      <c r="F31" s="10">
        <f>E31*12</f>
        <v>100800</v>
      </c>
      <c r="G31" s="9" t="s">
        <v>71</v>
      </c>
      <c r="H31" s="9">
        <v>99000</v>
      </c>
      <c r="I31" s="9"/>
      <c r="J31" s="9"/>
      <c r="K31" s="9"/>
      <c r="L31" s="9"/>
      <c r="M31" s="9"/>
      <c r="N31" s="9"/>
      <c r="O31" s="9"/>
      <c r="P31" s="9"/>
      <c r="Q31" s="5">
        <f t="shared" ref="Q31:Q32" si="5">SUM(G31:P31)</f>
        <v>99000</v>
      </c>
    </row>
    <row r="32" spans="2:17" ht="15.75" thickBot="1" x14ac:dyDescent="0.3">
      <c r="B32" s="1"/>
      <c r="C32" s="6" t="s">
        <v>39</v>
      </c>
      <c r="D32" s="6"/>
      <c r="E32" s="22">
        <f t="shared" ref="E32:P32" si="6">SUM(E5:E31)</f>
        <v>291588.08466666669</v>
      </c>
      <c r="F32" s="23">
        <f t="shared" si="6"/>
        <v>2639737.0159999998</v>
      </c>
      <c r="G32" s="2">
        <f t="shared" si="6"/>
        <v>200161.77</v>
      </c>
      <c r="H32" s="2">
        <f t="shared" si="6"/>
        <v>278704.73</v>
      </c>
      <c r="I32" s="2">
        <f t="shared" si="6"/>
        <v>10682.75</v>
      </c>
      <c r="J32" s="2">
        <f t="shared" si="6"/>
        <v>10682.75</v>
      </c>
      <c r="K32" s="2">
        <f t="shared" si="6"/>
        <v>10682.75</v>
      </c>
      <c r="L32" s="2">
        <f t="shared" si="6"/>
        <v>10682.75</v>
      </c>
      <c r="M32" s="2">
        <f t="shared" si="6"/>
        <v>10682.75</v>
      </c>
      <c r="N32" s="2">
        <f t="shared" si="6"/>
        <v>10682.75</v>
      </c>
      <c r="O32" s="2">
        <f t="shared" si="6"/>
        <v>10682.75</v>
      </c>
      <c r="P32" s="2">
        <f t="shared" si="6"/>
        <v>10682.75</v>
      </c>
      <c r="Q32" s="5">
        <f t="shared" si="5"/>
        <v>564328.5</v>
      </c>
    </row>
    <row r="33" spans="2:17" ht="15.75" thickBot="1" x14ac:dyDescent="0.3"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/>
    </row>
    <row r="34" spans="2:17" ht="15.75" thickBot="1" x14ac:dyDescent="0.3">
      <c r="B34" s="33" t="s">
        <v>40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</row>
    <row r="35" spans="2:17" ht="15.75" thickBot="1" x14ac:dyDescent="0.3">
      <c r="B35" s="1"/>
      <c r="C35" s="36" t="s">
        <v>41</v>
      </c>
      <c r="D35" s="37"/>
      <c r="E35" s="37"/>
      <c r="F35" s="38"/>
      <c r="G35" s="3">
        <f>SUM(G36:G38)</f>
        <v>278455</v>
      </c>
      <c r="H35" s="3">
        <f t="shared" ref="H35:O35" si="7">SUM(H36:H38)</f>
        <v>220092.22</v>
      </c>
      <c r="I35" s="3">
        <f t="shared" si="7"/>
        <v>0</v>
      </c>
      <c r="J35" s="3">
        <f t="shared" si="7"/>
        <v>0</v>
      </c>
      <c r="K35" s="3">
        <f t="shared" si="7"/>
        <v>0</v>
      </c>
      <c r="L35" s="3">
        <f t="shared" si="7"/>
        <v>0</v>
      </c>
      <c r="M35" s="3">
        <f t="shared" si="7"/>
        <v>0</v>
      </c>
      <c r="N35" s="3">
        <f t="shared" si="7"/>
        <v>0</v>
      </c>
      <c r="O35" s="3">
        <f t="shared" si="7"/>
        <v>0</v>
      </c>
      <c r="P35" s="3"/>
      <c r="Q35" s="3">
        <f>SUM(G35:O35)</f>
        <v>498547.22</v>
      </c>
    </row>
    <row r="36" spans="2:17" ht="15.75" thickBot="1" x14ac:dyDescent="0.3">
      <c r="B36" s="1"/>
      <c r="C36" s="25" t="s">
        <v>42</v>
      </c>
      <c r="D36" s="26"/>
      <c r="E36" s="26"/>
      <c r="F36" s="27"/>
      <c r="G36" s="4">
        <v>242655</v>
      </c>
      <c r="H36" s="4">
        <v>177592.22</v>
      </c>
      <c r="I36" s="4"/>
      <c r="J36" s="4"/>
      <c r="K36" s="4"/>
      <c r="L36" s="4"/>
      <c r="M36" s="4"/>
      <c r="N36" s="4"/>
      <c r="O36" s="4"/>
      <c r="P36" s="4"/>
      <c r="Q36" s="3">
        <f>SUM(G36:O36)</f>
        <v>420247.22</v>
      </c>
    </row>
    <row r="37" spans="2:17" ht="15.75" thickBot="1" x14ac:dyDescent="0.3">
      <c r="B37" s="1"/>
      <c r="C37" s="25" t="s">
        <v>43</v>
      </c>
      <c r="D37" s="26"/>
      <c r="E37" s="26"/>
      <c r="F37" s="27"/>
      <c r="G37" s="4">
        <v>33500</v>
      </c>
      <c r="H37" s="4">
        <v>34000</v>
      </c>
      <c r="I37" s="4"/>
      <c r="J37" s="4"/>
      <c r="K37" s="4"/>
      <c r="L37" s="4"/>
      <c r="M37" s="4"/>
      <c r="N37" s="4"/>
      <c r="O37" s="4"/>
      <c r="P37" s="4"/>
      <c r="Q37" s="3">
        <f t="shared" ref="Q37:Q38" si="8">SUM(G37:O37)</f>
        <v>67500</v>
      </c>
    </row>
    <row r="38" spans="2:17" ht="15.75" thickBot="1" x14ac:dyDescent="0.3">
      <c r="B38" s="1"/>
      <c r="C38" s="25" t="s">
        <v>44</v>
      </c>
      <c r="D38" s="26"/>
      <c r="E38" s="26"/>
      <c r="F38" s="27"/>
      <c r="G38" s="4">
        <v>2300</v>
      </c>
      <c r="H38" s="4">
        <v>8500</v>
      </c>
      <c r="I38" s="4"/>
      <c r="J38" s="4"/>
      <c r="K38" s="4"/>
      <c r="L38" s="4"/>
      <c r="M38" s="4"/>
      <c r="N38" s="4"/>
      <c r="O38" s="4"/>
      <c r="P38" s="4"/>
      <c r="Q38" s="3">
        <f t="shared" si="8"/>
        <v>10800</v>
      </c>
    </row>
  </sheetData>
  <mergeCells count="7">
    <mergeCell ref="C38:F38"/>
    <mergeCell ref="B1:Q3"/>
    <mergeCell ref="B33:Q33"/>
    <mergeCell ref="B34:Q34"/>
    <mergeCell ref="C35:F35"/>
    <mergeCell ref="C36:F36"/>
    <mergeCell ref="C37:F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cp:lastPrinted>2018-12-07T07:07:34Z</cp:lastPrinted>
  <dcterms:created xsi:type="dcterms:W3CDTF">2017-06-16T18:44:32Z</dcterms:created>
  <dcterms:modified xsi:type="dcterms:W3CDTF">2019-02-28T17:06:01Z</dcterms:modified>
  <cp:category/>
  <cp:contentStatus/>
</cp:coreProperties>
</file>